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hare\Financial Systems\"/>
    </mc:Choice>
  </mc:AlternateContent>
  <bookViews>
    <workbookView xWindow="0" yWindow="0" windowWidth="17170" windowHeight="10850" activeTab="1"/>
  </bookViews>
  <sheets>
    <sheet name="ProForma" sheetId="3" r:id="rId1"/>
    <sheet name="Query" sheetId="2" r:id="rId2"/>
  </sheets>
  <definedNames>
    <definedName name="_xlnm.Print_Area" localSheetId="0">ProForma!$A$1:$I$51</definedName>
  </definedNames>
  <calcPr calcId="152511"/>
</workbook>
</file>

<file path=xl/calcChain.xml><?xml version="1.0" encoding="utf-8"?>
<calcChain xmlns="http://schemas.openxmlformats.org/spreadsheetml/2006/main">
  <c r="G34" i="3" l="1"/>
  <c r="E34" i="3"/>
  <c r="G33" i="3"/>
  <c r="E33" i="3"/>
  <c r="G43" i="3"/>
  <c r="G42" i="3"/>
  <c r="G41" i="3"/>
  <c r="E43" i="3"/>
  <c r="E42" i="3"/>
  <c r="E41" i="3"/>
  <c r="G22" i="3" l="1"/>
  <c r="G13" i="3"/>
  <c r="G12" i="3"/>
  <c r="G11" i="3"/>
  <c r="G10" i="3"/>
  <c r="G9" i="3"/>
  <c r="G8" i="3"/>
  <c r="G7" i="3"/>
  <c r="G36" i="3"/>
  <c r="G35" i="3"/>
  <c r="G32" i="3"/>
  <c r="G31" i="3"/>
  <c r="G30" i="3"/>
  <c r="G29" i="3"/>
  <c r="G25" i="3"/>
  <c r="G24" i="3"/>
  <c r="G23" i="3"/>
  <c r="G21" i="3"/>
  <c r="G20" i="3"/>
  <c r="G19" i="3"/>
  <c r="G18" i="3"/>
  <c r="E13" i="3"/>
  <c r="E12" i="3"/>
  <c r="E11" i="3"/>
  <c r="E10" i="3"/>
  <c r="E9" i="3"/>
  <c r="E8" i="3"/>
  <c r="E7" i="3"/>
  <c r="E36" i="3"/>
  <c r="E35" i="3"/>
  <c r="E23" i="3"/>
  <c r="E22" i="3"/>
  <c r="E21" i="3"/>
  <c r="E20" i="3"/>
  <c r="E19" i="3"/>
  <c r="E18" i="3"/>
  <c r="E32" i="3"/>
  <c r="E31" i="3"/>
  <c r="E30" i="3"/>
  <c r="E29" i="3"/>
  <c r="E25" i="3"/>
  <c r="E24" i="3"/>
  <c r="I6" i="3"/>
  <c r="G6" i="3"/>
  <c r="E6" i="3"/>
  <c r="A1" i="3"/>
  <c r="I44" i="3"/>
  <c r="I37" i="3"/>
  <c r="I14" i="3"/>
  <c r="G44" i="3" l="1"/>
  <c r="G37" i="3"/>
  <c r="G14" i="3"/>
  <c r="E44" i="3"/>
  <c r="E14" i="3"/>
  <c r="E37" i="3"/>
  <c r="I38" i="3"/>
  <c r="I45" i="3" s="1"/>
  <c r="I48" i="3" s="1"/>
  <c r="E38" i="3" l="1"/>
  <c r="G38" i="3"/>
  <c r="G45" i="3" s="1"/>
  <c r="G48" i="3" s="1"/>
  <c r="E45" i="3" l="1"/>
  <c r="E48" i="3" s="1"/>
  <c r="D38" i="3"/>
</calcChain>
</file>

<file path=xl/sharedStrings.xml><?xml version="1.0" encoding="utf-8"?>
<sst xmlns="http://schemas.openxmlformats.org/spreadsheetml/2006/main" count="52" uniqueCount="52">
  <si>
    <t>Tree</t>
  </si>
  <si>
    <t>GrandParent</t>
  </si>
  <si>
    <t>ParentNode</t>
  </si>
  <si>
    <t>Node</t>
  </si>
  <si>
    <t>Total Amt</t>
  </si>
  <si>
    <t>Patient Care</t>
  </si>
  <si>
    <t>Contractual Services</t>
  </si>
  <si>
    <t>STATEMENT OF REVENUES, EXPENSES AND CHANGES IN NET POSITION</t>
  </si>
  <si>
    <t>TEMPLATE</t>
  </si>
  <si>
    <t>Budget</t>
  </si>
  <si>
    <t>Operating Revenues</t>
  </si>
  <si>
    <t>Assumptions</t>
  </si>
  <si>
    <t xml:space="preserve">Other revenues </t>
  </si>
  <si>
    <t>Operating Expenses</t>
  </si>
  <si>
    <t>Compensation and benefits:</t>
  </si>
  <si>
    <t>Faculty Benefits</t>
  </si>
  <si>
    <t>PPP Supplements</t>
  </si>
  <si>
    <t>PPP Benefits</t>
  </si>
  <si>
    <t>Staff</t>
  </si>
  <si>
    <t>Staff Benefits</t>
  </si>
  <si>
    <t>Utilities</t>
  </si>
  <si>
    <t>Communication</t>
  </si>
  <si>
    <t>Scholarships</t>
  </si>
  <si>
    <t>Nonoperating Revenues and (Expenses)</t>
  </si>
  <si>
    <t>Private gifts</t>
  </si>
  <si>
    <t>Investment income/loss</t>
  </si>
  <si>
    <t>Endowment income</t>
  </si>
  <si>
    <t>Net nonoperating revenues and (expenses)</t>
  </si>
  <si>
    <t>Income before other revenues, (expenses), gains, or (losses)</t>
  </si>
  <si>
    <t>Change in Net Position</t>
  </si>
  <si>
    <t>Footnotes:</t>
  </si>
  <si>
    <t>State Allocation</t>
  </si>
  <si>
    <t>Student Fees</t>
  </si>
  <si>
    <t>Pharmaceutical Sales</t>
  </si>
  <si>
    <t>Grants and Contracts - Federal, State, Private</t>
  </si>
  <si>
    <t>Sales and Services of Auxililaries</t>
  </si>
  <si>
    <t>Faculty</t>
  </si>
  <si>
    <t>Supplies and Materials:</t>
  </si>
  <si>
    <t>Lab Supplies</t>
  </si>
  <si>
    <t>Patient Care Supplies</t>
  </si>
  <si>
    <t>Other Supplies and Materials</t>
  </si>
  <si>
    <t>Capital Purchases</t>
  </si>
  <si>
    <t>Other Expense</t>
  </si>
  <si>
    <t>Indirect Cost</t>
  </si>
  <si>
    <t>Net Internal Activity</t>
  </si>
  <si>
    <t>Administrative Overhead</t>
  </si>
  <si>
    <t>FY</t>
  </si>
  <si>
    <t>Total Operating Expenses</t>
  </si>
  <si>
    <t>Total Operating Revenues</t>
  </si>
  <si>
    <t>Total Amt2</t>
  </si>
  <si>
    <t>YTD</t>
  </si>
  <si>
    <t>College/Area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</si>
</sst>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_(* #,##0_);_(* \(#,##0\);_(* &quot;-&quot;??_);_(@_)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0"/>
      <name val="Arial"/>
      <family val="2"/>
    </font>
    <font>
      <b/>
      <sz val="8"/>
      <name val="Arial"/>
      <family val="2"/>
    </font>
    <font>
      <sz val="10"/>
      <name val="Arial Unicode MS"/>
      <family val="2"/>
    </font>
    <font>
      <b/>
      <sz val="10"/>
      <name val="Arial"/>
      <family val="2"/>
    </font>
    <font>
      <b/>
      <sz val="10"/>
      <name val="Arial Unicode MS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4" fontId="0" fillId="0" borderId="0" xfId="0" applyNumberFormat="1"/>
    <xf numFmtId="0" fontId="3" fillId="2" borderId="2" xfId="0" applyFont="1" applyFill="1" applyBorder="1"/>
    <xf numFmtId="165" fontId="0" fillId="0" borderId="0" xfId="1" applyNumberFormat="1" applyFont="1"/>
    <xf numFmtId="0" fontId="5" fillId="0" borderId="0" xfId="0" applyFont="1" applyBorder="1" applyAlignment="1">
      <alignment horizontal="center"/>
    </xf>
    <xf numFmtId="0" fontId="0" fillId="0" borderId="0" xfId="0" applyBorder="1"/>
    <xf numFmtId="165" fontId="5" fillId="0" borderId="0" xfId="1" applyNumberFormat="1" applyFont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17" fontId="5" fillId="0" borderId="3" xfId="0" quotePrefix="1" applyNumberFormat="1" applyFont="1" applyBorder="1" applyAlignment="1">
      <alignment horizontal="center"/>
    </xf>
    <xf numFmtId="165" fontId="5" fillId="0" borderId="3" xfId="1" quotePrefix="1" applyNumberFormat="1" applyFont="1" applyBorder="1" applyAlignment="1">
      <alignment horizontal="center"/>
    </xf>
    <xf numFmtId="165" fontId="5" fillId="0" borderId="0" xfId="1" quotePrefix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Fill="1"/>
    <xf numFmtId="165" fontId="0" fillId="0" borderId="0" xfId="0" applyNumberFormat="1" applyFill="1" applyBorder="1"/>
    <xf numFmtId="165" fontId="0" fillId="0" borderId="0" xfId="1" applyNumberFormat="1" applyFont="1" applyFill="1" applyBorder="1"/>
    <xf numFmtId="165" fontId="0" fillId="0" borderId="0" xfId="1" applyNumberFormat="1" applyFont="1" applyFill="1"/>
    <xf numFmtId="10" fontId="0" fillId="0" borderId="0" xfId="0" applyNumberFormat="1" applyFill="1" applyBorder="1"/>
    <xf numFmtId="165" fontId="0" fillId="0" borderId="0" xfId="0" applyNumberFormat="1"/>
    <xf numFmtId="165" fontId="0" fillId="0" borderId="0" xfId="1" applyNumberFormat="1" applyFont="1" applyBorder="1"/>
    <xf numFmtId="0" fontId="0" fillId="0" borderId="0" xfId="0" applyFill="1" applyBorder="1"/>
    <xf numFmtId="0" fontId="0" fillId="0" borderId="0" xfId="0" applyFill="1" applyAlignment="1">
      <alignment horizontal="right"/>
    </xf>
    <xf numFmtId="165" fontId="0" fillId="0" borderId="4" xfId="0" applyNumberFormat="1" applyBorder="1"/>
    <xf numFmtId="165" fontId="0" fillId="0" borderId="4" xfId="1" applyNumberFormat="1" applyFont="1" applyBorder="1"/>
    <xf numFmtId="165" fontId="0" fillId="0" borderId="0" xfId="0" applyNumberFormat="1" applyBorder="1"/>
    <xf numFmtId="165" fontId="0" fillId="0" borderId="0" xfId="0" applyNumberFormat="1" applyFill="1"/>
    <xf numFmtId="165" fontId="0" fillId="0" borderId="3" xfId="0" applyNumberFormat="1" applyFill="1" applyBorder="1"/>
    <xf numFmtId="165" fontId="0" fillId="0" borderId="3" xfId="1" applyNumberFormat="1" applyFont="1" applyBorder="1"/>
    <xf numFmtId="0" fontId="5" fillId="0" borderId="0" xfId="0" applyFont="1" applyFill="1" applyAlignment="1">
      <alignment horizontal="right"/>
    </xf>
    <xf numFmtId="165" fontId="0" fillId="0" borderId="1" xfId="0" applyNumberFormat="1" applyBorder="1"/>
    <xf numFmtId="0" fontId="5" fillId="0" borderId="0" xfId="0" applyFont="1"/>
    <xf numFmtId="0" fontId="7" fillId="0" borderId="0" xfId="0" applyFont="1"/>
    <xf numFmtId="43" fontId="0" fillId="0" borderId="0" xfId="0" applyNumberFormat="1" applyBorder="1"/>
    <xf numFmtId="0" fontId="1" fillId="0" borderId="0" xfId="2" applyAlignment="1"/>
    <xf numFmtId="2" fontId="0" fillId="0" borderId="0" xfId="0" applyNumberFormat="1"/>
    <xf numFmtId="1" fontId="0" fillId="0" borderId="0" xfId="0" applyNumberFormat="1"/>
    <xf numFmtId="0" fontId="8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workbookViewId="0">
      <selection activeCell="A5" sqref="A5"/>
    </sheetView>
  </sheetViews>
  <sheetFormatPr defaultRowHeight="14.5" x14ac:dyDescent="0.35"/>
  <cols>
    <col min="1" max="1" width="4.36328125" customWidth="1"/>
    <col min="2" max="2" width="4.08984375" customWidth="1"/>
    <col min="3" max="3" width="20.26953125" customWidth="1"/>
    <col min="4" max="4" width="34" customWidth="1"/>
    <col min="5" max="5" width="18.36328125" style="5" customWidth="1"/>
    <col min="6" max="6" width="3.90625" style="5" customWidth="1"/>
    <col min="7" max="7" width="18.54296875" style="5" customWidth="1"/>
    <col min="8" max="8" width="3.7265625" customWidth="1"/>
    <col min="9" max="9" width="16.36328125" style="3" customWidth="1"/>
    <col min="10" max="10" width="2.54296875" style="3" customWidth="1"/>
    <col min="11" max="11" width="68.7265625" bestFit="1" customWidth="1"/>
    <col min="12" max="13" width="8.90625" customWidth="1"/>
  </cols>
  <sheetData>
    <row r="1" spans="1:13" ht="18" x14ac:dyDescent="0.4">
      <c r="A1" s="36">
        <f>Query!A2</f>
        <v>0</v>
      </c>
      <c r="B1" s="36"/>
      <c r="C1" s="36"/>
      <c r="D1" s="36"/>
      <c r="E1" s="36"/>
      <c r="F1" s="36"/>
      <c r="G1" s="36"/>
    </row>
    <row r="2" spans="1:13" x14ac:dyDescent="0.35">
      <c r="A2" s="37" t="s">
        <v>7</v>
      </c>
      <c r="B2" s="37"/>
      <c r="C2" s="37"/>
      <c r="D2" s="37"/>
      <c r="E2" s="37"/>
      <c r="F2" s="37"/>
      <c r="G2" s="37"/>
    </row>
    <row r="3" spans="1:13" x14ac:dyDescent="0.35">
      <c r="A3" s="37" t="s">
        <v>8</v>
      </c>
      <c r="B3" s="37"/>
      <c r="C3" s="37"/>
      <c r="D3" s="37"/>
      <c r="E3" s="37"/>
      <c r="F3" s="37"/>
      <c r="G3" s="37"/>
    </row>
    <row r="4" spans="1:13" x14ac:dyDescent="0.35">
      <c r="A4" s="37"/>
      <c r="B4" s="37"/>
      <c r="C4" s="37"/>
      <c r="D4" s="37"/>
      <c r="E4" s="37"/>
      <c r="F4" s="37"/>
      <c r="G4" s="37"/>
    </row>
    <row r="5" spans="1:13" x14ac:dyDescent="0.35">
      <c r="E5" s="4"/>
      <c r="G5" s="4" t="s">
        <v>50</v>
      </c>
      <c r="I5" s="6" t="s">
        <v>9</v>
      </c>
      <c r="J5" s="6"/>
    </row>
    <row r="6" spans="1:13" x14ac:dyDescent="0.35">
      <c r="A6" s="7" t="s">
        <v>10</v>
      </c>
      <c r="B6" s="8"/>
      <c r="C6" s="8"/>
      <c r="D6" s="8"/>
      <c r="E6" s="9" t="str">
        <f>"FY"&amp;Query!H2</f>
        <v>FY</v>
      </c>
      <c r="G6" s="9" t="str">
        <f>"FY"&amp;Query!H2+1</f>
        <v>FY1</v>
      </c>
      <c r="I6" s="10" t="str">
        <f>"FY"&amp;Query!H2+2</f>
        <v>FY2</v>
      </c>
      <c r="J6" s="11"/>
      <c r="K6" s="12" t="s">
        <v>11</v>
      </c>
    </row>
    <row r="7" spans="1:13" x14ac:dyDescent="0.35">
      <c r="B7" s="13" t="s">
        <v>31</v>
      </c>
      <c r="C7" s="13"/>
      <c r="D7" s="8"/>
      <c r="E7" s="14" t="e">
        <f>IF(LOOKUP("STATE_APPROP",Query!$E$2:$E$38,Query!$E$2:$E$38)="STATE_APPROP",LOOKUP("STATE_APPROP",Query!$E$2:$E$38,Query!$F$2:$F$38*-1),0)</f>
        <v>#N/A</v>
      </c>
      <c r="G7" s="14" t="e">
        <f>IF(LOOKUP("STATE_APPROP",Query!$E$2:$E$38,Query!$E$2:$E$38)="STATE_APPROP",LOOKUP("STATE_APPROP",Query!$E$2:$E$38,Query!$G$2:$G$38*-1),0)</f>
        <v>#N/A</v>
      </c>
      <c r="I7" s="16"/>
      <c r="J7" s="16"/>
    </row>
    <row r="8" spans="1:13" x14ac:dyDescent="0.35">
      <c r="B8" s="13" t="s">
        <v>32</v>
      </c>
      <c r="C8" s="13"/>
      <c r="D8" s="8"/>
      <c r="E8" s="14" t="e">
        <f>IF(LOOKUP("TUTION",Query!$E$2:$E$38,Query!$E$2:$E$38)="TUTION",LOOKUP("TUTION",Query!$E$2:$E$38,Query!$F$2:$F$38*-1),0)</f>
        <v>#N/A</v>
      </c>
      <c r="G8" s="14" t="e">
        <f>IF(LOOKUP("TUTION",Query!$E$2:$E$38,Query!$E$2:$E$38)="TUTION",LOOKUP("TUTION",Query!$E$2:$E$38,Query!$G$2:$G$38*-1),0)</f>
        <v>#N/A</v>
      </c>
      <c r="I8" s="16"/>
      <c r="J8" s="16"/>
    </row>
    <row r="9" spans="1:13" x14ac:dyDescent="0.35">
      <c r="B9" s="13" t="s">
        <v>5</v>
      </c>
      <c r="C9" s="13"/>
      <c r="D9" s="8"/>
      <c r="E9" s="14" t="e">
        <f>IF(LOOKUP("PATIENT_CARE",Query!$E$2:$E$38,Query!$E$2:$E$38)="PATIENT_CARE",LOOKUP("PATIENT_CARE",Query!$E$2:$E$38,Query!$F$2:$F$38*-1),0)</f>
        <v>#N/A</v>
      </c>
      <c r="F9" s="17"/>
      <c r="G9" s="14" t="e">
        <f>IF(LOOKUP("PATIENT_CARE",Query!$E$2:$E$38,Query!$E$2:$E$38)="PATIENT_CARE",LOOKUP("PATIENT_CARE",Query!$E$2:$E$38,Query!$G$2:$G$38*-1),0)</f>
        <v>#N/A</v>
      </c>
      <c r="K9" s="18"/>
    </row>
    <row r="10" spans="1:13" x14ac:dyDescent="0.35">
      <c r="B10" s="13" t="s">
        <v>33</v>
      </c>
      <c r="C10" s="13"/>
      <c r="D10" s="8"/>
      <c r="E10" s="14" t="e">
        <f>IF(LOOKUP("PHARM_SALES",Query!$E$2:$E$38,Query!$E$2:$E$38)="PHARM_SALES",LOOKUP("PHARM_SALES",Query!$E$2:$E$38,Query!$F$2:$F$38*-1),0)</f>
        <v>#N/A</v>
      </c>
      <c r="F10" s="17"/>
      <c r="G10" s="14" t="e">
        <f>IF(LOOKUP("PHARM_SALES",Query!$E$2:$E$38,Query!$E$2:$E$38)="PHARM_SALES",LOOKUP("PHARM_SALES",Query!$E$2:$E$38,Query!$G$2:$G$38*-1),0)</f>
        <v>#N/A</v>
      </c>
    </row>
    <row r="11" spans="1:13" x14ac:dyDescent="0.35">
      <c r="A11" s="5"/>
      <c r="B11" s="13" t="s">
        <v>34</v>
      </c>
      <c r="C11" s="13"/>
      <c r="D11" s="8"/>
      <c r="E11" s="14" t="e">
        <f>IF(LOOKUP("GRANTSCON",Query!$E$2:$E$38,Query!$E$2:$E$38)="GRANTSCON",LOOKUP("GRANTSCON",Query!$E$2:$E$38,Query!$F$2:$F$38*-1),0)</f>
        <v>#N/A</v>
      </c>
      <c r="F11" s="17"/>
      <c r="G11" s="14" t="e">
        <f>IF(LOOKUP("GRANTSCON",Query!$E$2:$E$38,Query!$E$2:$E$38)="GRANTSCON",LOOKUP("GRANTSCON",Query!$E$2:$E$38,Query!$G$2:$G$38*-1),0)</f>
        <v>#N/A</v>
      </c>
      <c r="H11" s="5"/>
      <c r="I11" s="19"/>
      <c r="J11" s="19"/>
      <c r="K11" s="5"/>
      <c r="L11" s="5"/>
      <c r="M11" s="5"/>
    </row>
    <row r="12" spans="1:13" x14ac:dyDescent="0.35">
      <c r="A12" s="5"/>
      <c r="B12" s="13" t="s">
        <v>35</v>
      </c>
      <c r="C12" s="13"/>
      <c r="D12" s="8"/>
      <c r="E12" s="14" t="e">
        <f>IF(LOOKUP("S&amp;S_AUXILIARY_ENT",Query!$E$2:$E$38,Query!$E$2:$E$38)="S&amp;S_AUXILIARY_ENT",LOOKUP("S&amp;S_AUXILIARY_ENT",Query!$E$2:$E$38,Query!$F$2:$F$38*-1),0)</f>
        <v>#N/A</v>
      </c>
      <c r="F12" s="17"/>
      <c r="G12" s="14" t="e">
        <f>IF(LOOKUP("S&amp;S_AUXILIARY_ENT",Query!$E$2:$E$38,Query!$E$2:$E$38)="S&amp;S_AUXILIARY_ENT",LOOKUP("S&amp;S_AUXILIARY_ENT",Query!$E$2:$E$38,Query!$G$2:$G$38*-1),0)</f>
        <v>#N/A</v>
      </c>
      <c r="H12" s="5"/>
      <c r="I12" s="19"/>
      <c r="J12" s="19"/>
      <c r="K12" s="20"/>
      <c r="L12" s="5"/>
      <c r="M12" s="5"/>
    </row>
    <row r="13" spans="1:13" x14ac:dyDescent="0.35">
      <c r="A13" s="5"/>
      <c r="B13" s="13" t="s">
        <v>12</v>
      </c>
      <c r="C13" s="13"/>
      <c r="D13" s="8"/>
      <c r="E13" s="14" t="e">
        <f>IF(LOOKUP("OTHER_OPER_REVENUES",Query!$E$2:$E$38,Query!$E$2:$E$38)="OTHER_OPER_REVENUES",LOOKUP("OTHER_OPER_REVENUES",Query!$E$2:$E$38,Query!$F$2:$F$38*-1),0)</f>
        <v>#N/A</v>
      </c>
      <c r="F13" s="17"/>
      <c r="G13" s="14" t="e">
        <f>IF(LOOKUP("OTHER_OPER_REVENUES",Query!$E$2:$E$38,Query!$E$2:$E$38)="OTHER_OPER_REVENUES",LOOKUP("OTHER_OPER_REVENUES",Query!$E$2:$E$38,Query!$G$2:$G$38*-1),0)</f>
        <v>#N/A</v>
      </c>
      <c r="H13" s="20"/>
      <c r="I13" s="15"/>
      <c r="J13" s="19"/>
      <c r="K13" s="20"/>
      <c r="L13" s="5"/>
      <c r="M13" s="5"/>
    </row>
    <row r="14" spans="1:13" x14ac:dyDescent="0.35">
      <c r="A14" s="13"/>
      <c r="B14" s="5"/>
      <c r="C14" s="5"/>
      <c r="D14" s="21" t="s">
        <v>48</v>
      </c>
      <c r="E14" s="22" t="e">
        <f>SUM(E7:E13)</f>
        <v>#N/A</v>
      </c>
      <c r="F14" s="17"/>
      <c r="G14" s="22" t="e">
        <f>SUM(G7:G13)</f>
        <v>#N/A</v>
      </c>
      <c r="H14" s="5"/>
      <c r="I14" s="23">
        <f>SUM(I7:I13)</f>
        <v>0</v>
      </c>
      <c r="J14" s="19"/>
      <c r="K14" s="5"/>
      <c r="L14" s="5"/>
      <c r="M14" s="5"/>
    </row>
    <row r="15" spans="1:13" x14ac:dyDescent="0.35">
      <c r="A15" s="13"/>
      <c r="B15" s="8"/>
      <c r="C15" s="8"/>
      <c r="D15" s="8"/>
      <c r="E15" s="24"/>
      <c r="F15" s="17"/>
      <c r="G15" s="24"/>
      <c r="H15" s="5"/>
      <c r="I15" s="19"/>
      <c r="J15" s="19"/>
      <c r="K15" s="5"/>
      <c r="L15" s="5"/>
      <c r="M15" s="5"/>
    </row>
    <row r="16" spans="1:13" x14ac:dyDescent="0.35">
      <c r="A16" s="7" t="s">
        <v>13</v>
      </c>
      <c r="B16" s="8"/>
      <c r="C16" s="8"/>
      <c r="D16" s="8"/>
      <c r="E16" s="24"/>
      <c r="F16" s="17"/>
      <c r="G16" s="24"/>
      <c r="H16" s="5"/>
      <c r="I16" s="19"/>
      <c r="J16" s="19"/>
      <c r="K16" s="5"/>
      <c r="L16" s="5"/>
      <c r="M16" s="5"/>
    </row>
    <row r="17" spans="1:13" x14ac:dyDescent="0.35">
      <c r="A17" s="5"/>
      <c r="B17" s="8" t="s">
        <v>14</v>
      </c>
      <c r="C17" s="8"/>
      <c r="D17" s="8"/>
      <c r="E17" s="14"/>
      <c r="F17" s="17"/>
      <c r="G17" s="14"/>
      <c r="H17" s="5"/>
      <c r="I17" s="19"/>
      <c r="J17" s="19"/>
      <c r="K17" s="5"/>
      <c r="L17" s="5"/>
      <c r="M17" s="5"/>
    </row>
    <row r="18" spans="1:13" x14ac:dyDescent="0.35">
      <c r="A18" s="5"/>
      <c r="C18" s="8" t="s">
        <v>36</v>
      </c>
      <c r="D18" s="8"/>
      <c r="E18" s="14" t="e">
        <f>IF(LOOKUP("COMP_FAC",Query!$E$2:$E$38,Query!$E$2:$E$38)="COMP_FAC",LOOKUP("COMP_FAC",Query!$E$2:$E$38,Query!$F$2:$F$38),0)</f>
        <v>#N/A</v>
      </c>
      <c r="F18" s="17"/>
      <c r="G18" s="14" t="e">
        <f>IF(LOOKUP("COMP_FAC",Query!$E$2:$E$38,Query!$E$2:$E$38)="COMP_FAC",LOOKUP("COMP_FAC",Query!$E$2:$E$38,Query!$G$2:$G$38),0)</f>
        <v>#N/A</v>
      </c>
      <c r="H18" s="20"/>
      <c r="I18" s="15"/>
      <c r="J18" s="19"/>
      <c r="K18" s="5"/>
      <c r="L18" s="5"/>
      <c r="M18" s="5"/>
    </row>
    <row r="19" spans="1:13" x14ac:dyDescent="0.35">
      <c r="A19" s="5"/>
      <c r="C19" s="8" t="s">
        <v>15</v>
      </c>
      <c r="D19" s="8"/>
      <c r="E19" s="14" t="e">
        <f>IF(LOOKUP("COMP_FAC_BENE",Query!$E$2:$E$38,Query!$E$2:$E$38)="COMP_FAC_BENE",LOOKUP("COMP_FAC_BENE",Query!$E$2:$E$38,Query!$F$2:$F$38),0)</f>
        <v>#N/A</v>
      </c>
      <c r="F19" s="17"/>
      <c r="G19" s="14" t="e">
        <f>IF(LOOKUP("COMP_FAC_BENE",Query!$E$2:$E$38,Query!$E$2:$E$38)="COMP_FAC_BENE",LOOKUP("COMP_FAC_BENE",Query!$E$2:$E$38,Query!$G$2:$G$38),0)</f>
        <v>#N/A</v>
      </c>
      <c r="H19" s="20"/>
      <c r="I19" s="15"/>
      <c r="J19" s="19"/>
      <c r="K19" s="5"/>
      <c r="L19" s="5"/>
      <c r="M19" s="5"/>
    </row>
    <row r="20" spans="1:13" x14ac:dyDescent="0.35">
      <c r="A20" s="5"/>
      <c r="C20" s="8" t="s">
        <v>16</v>
      </c>
      <c r="D20" s="8"/>
      <c r="E20" s="14" t="e">
        <f>IF(LOOKUP("COMP_PPP",Query!$E$2:$E$38,Query!$E$2:$E$38)="COMP_PPP",LOOKUP("COMP_PPP",Query!$E$2:$E$38,Query!$F$2:$F$38),0)</f>
        <v>#N/A</v>
      </c>
      <c r="F20" s="17"/>
      <c r="G20" s="14" t="e">
        <f>IF(LOOKUP("COMP_PPP",Query!$E$2:$E$38,Query!$E$2:$E$38)="COMP_PPP",LOOKUP("COMP_PPP",Query!$E$2:$E$38,Query!$G$2:$G$38),0)</f>
        <v>#N/A</v>
      </c>
      <c r="H20" s="20"/>
      <c r="I20" s="15"/>
      <c r="J20" s="19"/>
      <c r="K20" s="5"/>
      <c r="L20" s="5"/>
      <c r="M20" s="5"/>
    </row>
    <row r="21" spans="1:13" x14ac:dyDescent="0.35">
      <c r="A21" s="5"/>
      <c r="C21" s="8" t="s">
        <v>17</v>
      </c>
      <c r="D21" s="8"/>
      <c r="E21" s="14" t="e">
        <f>IF(LOOKUP("COMP_PPP_BENE",Query!$E$2:$E$38,Query!$E$2:$E$38)="COMP_PPP_BENE",LOOKUP("COMP_PPP_BENE",Query!$E$2:$E$38,Query!$F$2:$F$38),0)</f>
        <v>#N/A</v>
      </c>
      <c r="F21" s="17"/>
      <c r="G21" s="14" t="e">
        <f>IF(LOOKUP("COMP_PPP_BENE",Query!$E$2:$E$38,Query!$E$2:$E$38)="COMP_PPP_BENE",LOOKUP("COMP_PPP_BENE",Query!$E$2:$E$38,Query!$G$2:$G$38),0)</f>
        <v>#N/A</v>
      </c>
      <c r="H21" s="20"/>
      <c r="I21" s="15"/>
      <c r="J21" s="19"/>
      <c r="K21" s="5"/>
      <c r="L21" s="5"/>
      <c r="M21" s="5"/>
    </row>
    <row r="22" spans="1:13" x14ac:dyDescent="0.35">
      <c r="A22" s="5"/>
      <c r="C22" s="8" t="s">
        <v>18</v>
      </c>
      <c r="D22" s="8"/>
      <c r="E22" s="14" t="e">
        <f>IF(LOOKUP("COMP_STAFF",Query!$E$2:$E$38,Query!$E$2:$E$38)="COMP_STAFF",LOOKUP("COMP_STAFF",Query!$E$2:$E$38,Query!$F$2:$F$38),0)</f>
        <v>#N/A</v>
      </c>
      <c r="F22" s="17"/>
      <c r="G22" s="14" t="e">
        <f>IF(LOOKUP("COMP_STAFF",Query!$E$2:$E$38,Query!$E$2:$E$38)="COMP_STAFF",LOOKUP("COMP_STAFF",Query!$E$2:$E$38,Query!$G$2:$G$38),0)</f>
        <v>#N/A</v>
      </c>
      <c r="H22" s="20"/>
      <c r="I22" s="15"/>
      <c r="J22" s="19"/>
      <c r="K22" s="5"/>
      <c r="L22" s="5"/>
      <c r="M22" s="5"/>
    </row>
    <row r="23" spans="1:13" x14ac:dyDescent="0.35">
      <c r="A23" s="5"/>
      <c r="C23" s="8" t="s">
        <v>19</v>
      </c>
      <c r="D23" s="8"/>
      <c r="E23" s="14" t="e">
        <f>IF(LOOKUP("COMP_STAFF_BENE",Query!$E$2:$E$38,Query!$E$2:$E$38)="COMP_STAFF_BENE",LOOKUP("COMP_STAFF_BENE",Query!$E$2:$E$38,Query!$F$2:$F$38),0)</f>
        <v>#N/A</v>
      </c>
      <c r="F23" s="17"/>
      <c r="G23" s="14" t="e">
        <f>IF(LOOKUP("COMP_STAFF_BENE",Query!$E$2:$E$38,Query!$E$2:$E$38)="COMP_STAFF_BENE",LOOKUP("COMP_STAFF_BENE",Query!$E$2:$E$38,Query!$G$2:$G$38),0)</f>
        <v>#N/A</v>
      </c>
      <c r="H23" s="20"/>
      <c r="I23" s="15"/>
      <c r="J23" s="19"/>
      <c r="K23" s="5"/>
      <c r="L23" s="5"/>
      <c r="M23" s="5"/>
    </row>
    <row r="24" spans="1:13" x14ac:dyDescent="0.35">
      <c r="A24" s="5"/>
      <c r="B24" s="8" t="s">
        <v>6</v>
      </c>
      <c r="C24" s="8"/>
      <c r="D24" s="8"/>
      <c r="E24" s="14" t="e">
        <f>IF(LOOKUP("CONTRACT",Query!$E$2:$E$38,Query!$E$2:$E$38)="CONTRACT",LOOKUP("CONTRACT",Query!$E$2:$E$38,Query!$F$2:$F$38),0)</f>
        <v>#N/A</v>
      </c>
      <c r="F24" s="17"/>
      <c r="G24" s="14" t="e">
        <f>IF(LOOKUP("CONTRACT",Query!$E$2:$E$38,Query!$E$2:$E$38)="CONTRACT",LOOKUP("CONTRACT",Query!$E$2:$E$38,Query!$G$2:$G$38),0)</f>
        <v>#N/A</v>
      </c>
      <c r="H24" s="5"/>
      <c r="I24" s="19"/>
      <c r="J24" s="19"/>
      <c r="K24" s="5"/>
      <c r="L24" s="5"/>
      <c r="M24" s="5"/>
    </row>
    <row r="25" spans="1:13" x14ac:dyDescent="0.35">
      <c r="A25" s="5"/>
      <c r="B25" s="8" t="s">
        <v>37</v>
      </c>
      <c r="C25" s="8"/>
      <c r="D25" s="8"/>
      <c r="E25" s="14" t="e">
        <f>IF(LOOKUP("SUP",Query!$E$2:$E$38,Query!$E$2:$E$38)="SUP",LOOKUP("SUP",Query!$E$2:$E$38,Query!$F$2:$F$38),0)</f>
        <v>#N/A</v>
      </c>
      <c r="F25" s="17"/>
      <c r="G25" s="14" t="e">
        <f>IF(LOOKUP("SUP",Query!$E$2:$E$38,Query!$E$2:$E$38)="SUP",LOOKUP("SUP",Query!$E$2:$E$38,Query!$G$2:$G$38),0)</f>
        <v>#N/A</v>
      </c>
      <c r="H25" s="5"/>
      <c r="I25" s="19"/>
      <c r="J25" s="19"/>
      <c r="K25" s="24"/>
      <c r="L25" s="5"/>
      <c r="M25" s="5"/>
    </row>
    <row r="26" spans="1:13" hidden="1" x14ac:dyDescent="0.35">
      <c r="A26" s="5"/>
      <c r="B26" s="8"/>
      <c r="C26" s="8" t="s">
        <v>38</v>
      </c>
      <c r="D26" s="8"/>
      <c r="E26" s="14"/>
      <c r="F26" s="17"/>
      <c r="G26" s="14"/>
      <c r="H26" s="5"/>
      <c r="I26" s="19"/>
      <c r="J26" s="19"/>
      <c r="K26" s="24"/>
      <c r="L26" s="5"/>
      <c r="M26" s="5"/>
    </row>
    <row r="27" spans="1:13" hidden="1" x14ac:dyDescent="0.35">
      <c r="A27" s="5"/>
      <c r="B27" s="8"/>
      <c r="C27" s="8" t="s">
        <v>39</v>
      </c>
      <c r="D27" s="8"/>
      <c r="E27" s="14"/>
      <c r="F27" s="17"/>
      <c r="G27" s="14"/>
      <c r="H27" s="5"/>
      <c r="I27" s="19"/>
      <c r="J27" s="19"/>
      <c r="K27" s="24"/>
      <c r="L27" s="5"/>
      <c r="M27" s="5"/>
    </row>
    <row r="28" spans="1:13" hidden="1" x14ac:dyDescent="0.35">
      <c r="A28" s="5"/>
      <c r="B28" s="8"/>
      <c r="C28" s="8" t="s">
        <v>40</v>
      </c>
      <c r="D28" s="8"/>
      <c r="E28" s="14"/>
      <c r="F28" s="17"/>
      <c r="G28" s="14"/>
      <c r="H28" s="5"/>
      <c r="I28" s="19"/>
      <c r="J28" s="19"/>
      <c r="K28" s="24"/>
      <c r="L28" s="5"/>
      <c r="M28" s="5"/>
    </row>
    <row r="29" spans="1:13" x14ac:dyDescent="0.35">
      <c r="A29" s="5"/>
      <c r="B29" s="8" t="s">
        <v>41</v>
      </c>
      <c r="C29" s="8"/>
      <c r="D29" s="8"/>
      <c r="E29" s="14" t="e">
        <f>IF(LOOKUP("CAPITAL",Query!$E$2:$E$38,Query!$E$2:$E$38)="CAPITAL",LOOKUP("CAPITAL",Query!$E$2:$E$38,Query!$F$2:$F$38),0)</f>
        <v>#N/A</v>
      </c>
      <c r="F29" s="17"/>
      <c r="G29" s="14" t="e">
        <f>IF(LOOKUP("CAPITAL",Query!$E$2:$E$38,Query!$E$2:$E$38)="CAPITAL",LOOKUP("CAPITAL",Query!$E$2:$E$38,Query!$G$2:$G$38),0)</f>
        <v>#N/A</v>
      </c>
      <c r="H29" s="5"/>
      <c r="I29" s="19"/>
      <c r="J29" s="19"/>
      <c r="K29" s="24"/>
      <c r="L29" s="5"/>
      <c r="M29" s="5"/>
    </row>
    <row r="30" spans="1:13" x14ac:dyDescent="0.35">
      <c r="A30" s="5"/>
      <c r="B30" s="8" t="s">
        <v>20</v>
      </c>
      <c r="C30" s="8"/>
      <c r="D30" s="8"/>
      <c r="E30" s="14" t="e">
        <f>IF(LOOKUP("UTILITIES",Query!$E$2:$E$38,Query!$E$2:$E$38)="UTILITIES",LOOKUP("UTILITIES",Query!$E$2:$E$38,Query!$F$2:$F$38),0)</f>
        <v>#N/A</v>
      </c>
      <c r="F30" s="17"/>
      <c r="G30" s="14" t="e">
        <f>IF(LOOKUP("UTILITIES",Query!$E$2:$E$38,Query!$E$2:$E$38)="UTILITIES",LOOKUP("UTILITIES",Query!$E$2:$E$38,Query!$G$2:$G$38),0)</f>
        <v>#N/A</v>
      </c>
      <c r="H30" s="5"/>
      <c r="I30" s="19"/>
      <c r="J30" s="19"/>
      <c r="K30" s="20"/>
      <c r="L30" s="5"/>
      <c r="M30" s="5"/>
    </row>
    <row r="31" spans="1:13" x14ac:dyDescent="0.35">
      <c r="A31" s="5"/>
      <c r="B31" s="8" t="s">
        <v>21</v>
      </c>
      <c r="C31" s="8"/>
      <c r="D31" s="8"/>
      <c r="E31" s="14" t="e">
        <f>IF(LOOKUP("COMMUNICATIONS",Query!$E$2:$E$38,Query!$E$2:$E$38)="COMMUNICATIONS",LOOKUP("COMMUNICATIONS",Query!$E$2:$E$38,Query!$F$2:$F$38),0)</f>
        <v>#N/A</v>
      </c>
      <c r="F31" s="17"/>
      <c r="G31" s="14" t="e">
        <f>IF(LOOKUP("COMMUNICATIONS",Query!$E$2:$E$38,Query!$E$2:$E$38)="COMMUNICATIONS",LOOKUP("COMMUNICATIONS",Query!$E$2:$E$38,Query!$G$2:$G$38),0)</f>
        <v>#N/A</v>
      </c>
      <c r="H31" s="5"/>
      <c r="I31" s="19"/>
      <c r="J31" s="19"/>
      <c r="K31" s="20"/>
      <c r="L31" s="5"/>
      <c r="M31" s="5"/>
    </row>
    <row r="32" spans="1:13" x14ac:dyDescent="0.35">
      <c r="A32" s="5"/>
      <c r="B32" s="8" t="s">
        <v>22</v>
      </c>
      <c r="C32" s="8"/>
      <c r="D32" s="8"/>
      <c r="E32" s="14" t="e">
        <f>IF(LOOKUP("SCHOLAR",Query!$E$2:$E$38,Query!$E$2:$E$38)="SCHOLAR",LOOKUP("SCHOLAR",Query!$E$2:$E$38,Query!$F$2:$F$38),0)</f>
        <v>#N/A</v>
      </c>
      <c r="F32" s="17"/>
      <c r="G32" s="14" t="e">
        <f>IF(LOOKUP("SCHOLAR",Query!$E$2:$E$38,Query!$E$2:$E$38)="SCHOLAR",LOOKUP("SCHOLAR",Query!$E$2:$E$38,Query!$G$2:$G$38),0)</f>
        <v>#N/A</v>
      </c>
      <c r="H32" s="5"/>
      <c r="I32" s="19"/>
      <c r="J32" s="19"/>
      <c r="K32" s="20"/>
      <c r="L32" s="5"/>
      <c r="M32" s="5"/>
    </row>
    <row r="33" spans="1:13" x14ac:dyDescent="0.35">
      <c r="A33" s="5"/>
      <c r="B33" s="8" t="s">
        <v>42</v>
      </c>
      <c r="C33" s="8"/>
      <c r="D33" s="8"/>
      <c r="E33" s="14" t="e">
        <f>IF(LOOKUP("OTR",Query!$E$2:$E$38,Query!$E$2:$E$38)="OTR",LOOKUP("OTR",Query!$E$2:$E$38,Query!$F$2:$F$38),0)</f>
        <v>#N/A</v>
      </c>
      <c r="F33" s="17"/>
      <c r="G33" s="14" t="e">
        <f>IF(LOOKUP("OTR",Query!$E$2:$E$38,Query!$E$2:$E$38)="OTR",LOOKUP("OTR",Query!$E$2:$E$38,Query!$G$2:$G$38),0)</f>
        <v>#N/A</v>
      </c>
      <c r="H33" s="5"/>
      <c r="I33" s="19"/>
      <c r="J33" s="19"/>
      <c r="K33" s="20"/>
      <c r="L33" s="5"/>
      <c r="M33" s="5"/>
    </row>
    <row r="34" spans="1:13" x14ac:dyDescent="0.35">
      <c r="A34" s="5"/>
      <c r="B34" s="8" t="s">
        <v>43</v>
      </c>
      <c r="C34" s="8"/>
      <c r="D34" s="8"/>
      <c r="E34" s="14" t="e">
        <f>IF(LOOKUP("INDIRECT_CST",Query!$E$2:$E$38,Query!$E$2:$E$38)="INDIRECT_CST",LOOKUP("INDIRECT_CST",Query!$E$2:$E$38,Query!$F$2:$F$38),0)</f>
        <v>#N/A</v>
      </c>
      <c r="F34" s="17"/>
      <c r="G34" s="14" t="e">
        <f>IF(LOOKUP("INDIRECT_CST",Query!$E$2:$E$38,Query!$E$2:$E$38)="INDIRECT_CST",LOOKUP("INDIRECT_CST",Query!$E$2:$E$38,Query!$G$2:$G$38),0)</f>
        <v>#N/A</v>
      </c>
      <c r="H34" s="5"/>
      <c r="I34" s="19"/>
      <c r="J34" s="19"/>
      <c r="K34" s="20"/>
      <c r="L34" s="5"/>
      <c r="M34" s="5"/>
    </row>
    <row r="35" spans="1:13" x14ac:dyDescent="0.35">
      <c r="A35" s="5"/>
      <c r="B35" s="8" t="s">
        <v>44</v>
      </c>
      <c r="C35" s="8"/>
      <c r="D35" s="8"/>
      <c r="E35" s="14" t="e">
        <f>IF(LOOKUP("INTERNAL _TRANSACTIO",Query!$E$2:$E$38,Query!$E$2:$E$38)="INTERNAL _TRANSACTIO",LOOKUP("INTERNAL _TRANSACTIO",Query!$E$2:$E$38,Query!$F$2:$F$38),0)</f>
        <v>#N/A</v>
      </c>
      <c r="F35" s="17"/>
      <c r="G35" s="14" t="e">
        <f>IF(LOOKUP("INTERNAL _TRANSACTIO",Query!$E$2:$E$38,Query!$E$2:$E$38)="INTERNAL _TRANSACTIO",LOOKUP("INTERNAL _TRANSACTIO",Query!$E$2:$E$38,Query!$G$2:$G$38),0)</f>
        <v>#N/A</v>
      </c>
      <c r="H35" s="5"/>
      <c r="I35" s="19"/>
      <c r="J35" s="19"/>
      <c r="K35" s="20"/>
      <c r="L35" s="5"/>
      <c r="M35" s="5"/>
    </row>
    <row r="36" spans="1:13" x14ac:dyDescent="0.35">
      <c r="A36" s="5"/>
      <c r="B36" s="8" t="s">
        <v>45</v>
      </c>
      <c r="C36" s="8"/>
      <c r="D36" s="8"/>
      <c r="E36" s="14" t="e">
        <f>IF(LOOKUP("ADMIN_OH",Query!$E$2:$E$38,Query!$E$2:$E$38)="ADMIN_OH",LOOKUP("ADMIN_OH",Query!$E$2:$E$38,Query!$F$2:$F$38),0)</f>
        <v>#N/A</v>
      </c>
      <c r="F36" s="17"/>
      <c r="G36" s="14" t="e">
        <f>IF(LOOKUP("ADMIN_OH",Query!$E$2:$E$38,Query!$E$2:$E$38)="ADMIN_OH",LOOKUP("ADMIN_OH",Query!$E$2:$E$38,Query!$G$2:$G$38),0)</f>
        <v>#N/A</v>
      </c>
      <c r="H36" s="5"/>
      <c r="I36" s="19"/>
      <c r="J36" s="19"/>
      <c r="K36" s="20"/>
      <c r="L36" s="5"/>
      <c r="M36" s="5"/>
    </row>
    <row r="37" spans="1:13" x14ac:dyDescent="0.35">
      <c r="A37" s="8"/>
      <c r="B37" s="5"/>
      <c r="C37" s="5"/>
      <c r="D37" s="21" t="s">
        <v>47</v>
      </c>
      <c r="E37" s="22" t="e">
        <f>SUM(E17:E36)</f>
        <v>#N/A</v>
      </c>
      <c r="F37" s="17"/>
      <c r="G37" s="22" t="e">
        <f>SUM(G17:G36)</f>
        <v>#N/A</v>
      </c>
      <c r="H37" s="5"/>
      <c r="I37" s="23">
        <f>SUM(I17:I36)</f>
        <v>0</v>
      </c>
      <c r="J37" s="19"/>
      <c r="K37" s="5"/>
      <c r="L37" s="5"/>
      <c r="M37" s="5"/>
    </row>
    <row r="38" spans="1:13" x14ac:dyDescent="0.35">
      <c r="A38" s="8"/>
      <c r="B38" s="8"/>
      <c r="C38" s="8"/>
      <c r="D38" s="21" t="e">
        <f>IF(E38&lt;0,"Operating Loss","Operating Income")</f>
        <v>#N/A</v>
      </c>
      <c r="E38" s="25" t="e">
        <f>+E14-E37</f>
        <v>#N/A</v>
      </c>
      <c r="F38" s="17"/>
      <c r="G38" s="25" t="e">
        <f>+G14-G37</f>
        <v>#N/A</v>
      </c>
      <c r="H38" s="5"/>
      <c r="I38" s="16">
        <f>+I14-I37</f>
        <v>0</v>
      </c>
      <c r="J38" s="16"/>
      <c r="K38" s="5"/>
      <c r="L38" s="5"/>
      <c r="M38" s="5"/>
    </row>
    <row r="39" spans="1:13" x14ac:dyDescent="0.35">
      <c r="A39" s="8"/>
      <c r="B39" s="8"/>
      <c r="C39" s="8"/>
      <c r="D39" s="21"/>
      <c r="E39" s="25"/>
      <c r="F39" s="17"/>
      <c r="G39" s="25"/>
      <c r="H39" s="5"/>
      <c r="I39" s="19"/>
      <c r="J39" s="19"/>
      <c r="K39" s="5"/>
      <c r="L39" s="5"/>
      <c r="M39" s="5"/>
    </row>
    <row r="40" spans="1:13" x14ac:dyDescent="0.35">
      <c r="A40" s="7" t="s">
        <v>23</v>
      </c>
      <c r="B40" s="8"/>
      <c r="C40" s="8"/>
      <c r="D40" s="21"/>
      <c r="E40" s="25"/>
      <c r="F40" s="17"/>
      <c r="G40" s="25"/>
      <c r="H40" s="5"/>
      <c r="I40" s="19"/>
      <c r="J40" s="19"/>
      <c r="K40" s="5"/>
      <c r="L40" s="5"/>
      <c r="M40" s="5"/>
    </row>
    <row r="41" spans="1:13" x14ac:dyDescent="0.35">
      <c r="A41" s="5"/>
      <c r="B41" s="8" t="s">
        <v>24</v>
      </c>
      <c r="C41" s="8"/>
      <c r="D41" s="8"/>
      <c r="E41" s="14" t="e">
        <f>IF(LOOKUP("PRIV_GIFTS",Query!$E$2:$E$38,Query!$E$2:$E$38)="PRIV_GIFTS",LOOKUP("PRIV_GIFTS",Query!$E$2:$E$38,Query!$F$2:$F$38*-1),0)</f>
        <v>#N/A</v>
      </c>
      <c r="F41" s="17"/>
      <c r="G41" s="14" t="e">
        <f>IF(LOOKUP("PRIV_GIFTS",Query!$E$2:$E$38,Query!$E$2:$E$38)="PRIV_GIFTS",LOOKUP("PRIV_GIFTS",Query!$E$2:$E$38,Query!$G$2:$G$38*-1),0)</f>
        <v>#N/A</v>
      </c>
      <c r="H41" s="5"/>
      <c r="I41" s="19"/>
      <c r="J41" s="19"/>
      <c r="K41" s="5"/>
      <c r="L41" s="5"/>
      <c r="M41" s="5"/>
    </row>
    <row r="42" spans="1:13" x14ac:dyDescent="0.35">
      <c r="A42" s="5"/>
      <c r="B42" s="8" t="s">
        <v>25</v>
      </c>
      <c r="C42" s="8"/>
      <c r="D42" s="8"/>
      <c r="E42" s="14" t="e">
        <f>IF(LOOKUP("INVEST_INC",Query!$E$2:$E$38,Query!$E$2:$E$38)="INVEST_INC",LOOKUP("INVEST_INC",Query!$E$2:$E$38,Query!$F$2:$F$38*-1),0)</f>
        <v>#N/A</v>
      </c>
      <c r="F42" s="17"/>
      <c r="G42" s="14" t="e">
        <f>IF(LOOKUP("INVEST_INC",Query!$E$2:$E$38,Query!$E$2:$E$38)="INVEST_INC",LOOKUP("INVEST_INC",Query!$E$2:$E$38,Query!$G$2:$G$38*-1),0)</f>
        <v>#N/A</v>
      </c>
      <c r="H42" s="5"/>
      <c r="I42" s="19"/>
      <c r="J42" s="19"/>
      <c r="K42" s="20"/>
      <c r="L42" s="5"/>
      <c r="M42" s="5"/>
    </row>
    <row r="43" spans="1:13" x14ac:dyDescent="0.35">
      <c r="A43" s="5"/>
      <c r="B43" s="8" t="s">
        <v>26</v>
      </c>
      <c r="C43" s="8"/>
      <c r="D43" s="8"/>
      <c r="E43" s="26" t="e">
        <f>IF(LOOKUP("ENDOW_INCOME",Query!$E$2:$E$38,Query!$E$2:$E$38)="ENDOW_INCOME",LOOKUP("ENDOW_INCOME",Query!$E$2:$E$38,Query!$F$2:$F$38*-1),0)</f>
        <v>#N/A</v>
      </c>
      <c r="F43" s="17"/>
      <c r="G43" s="26" t="e">
        <f>IF(LOOKUP("ENDOW_INCOME",Query!$E$2:$E$38,Query!$E$2:$E$38)="ENDOW_INCOME",LOOKUP("ENDOW_INCOME",Query!$E$2:$E$38,Query!$G$2:$G$38*-1),0)</f>
        <v>#N/A</v>
      </c>
      <c r="H43" s="5"/>
      <c r="I43" s="27"/>
      <c r="J43" s="19"/>
      <c r="K43" s="20"/>
      <c r="L43" s="5"/>
      <c r="M43" s="5"/>
    </row>
    <row r="44" spans="1:13" x14ac:dyDescent="0.35">
      <c r="A44" s="8"/>
      <c r="B44" s="5"/>
      <c r="C44" s="5"/>
      <c r="D44" s="28" t="s">
        <v>27</v>
      </c>
      <c r="E44" s="24" t="e">
        <f>SUM(E41:E43)</f>
        <v>#N/A</v>
      </c>
      <c r="F44" s="17"/>
      <c r="G44" s="24" t="e">
        <f>SUM(G41:G43)</f>
        <v>#N/A</v>
      </c>
      <c r="H44" s="5"/>
      <c r="I44" s="19">
        <f>SUM(I41:I43)</f>
        <v>0</v>
      </c>
      <c r="J44" s="19"/>
      <c r="K44" s="5"/>
      <c r="L44" s="5"/>
      <c r="M44" s="5"/>
    </row>
    <row r="45" spans="1:13" x14ac:dyDescent="0.35">
      <c r="A45" s="8"/>
      <c r="B45" s="5"/>
      <c r="C45" s="5"/>
      <c r="D45" s="28" t="s">
        <v>28</v>
      </c>
      <c r="E45" s="25" t="e">
        <f>+E38+E44</f>
        <v>#N/A</v>
      </c>
      <c r="F45" s="17"/>
      <c r="G45" s="25" t="e">
        <f>+G38+G44</f>
        <v>#N/A</v>
      </c>
      <c r="H45" s="5"/>
      <c r="I45" s="16">
        <f>+I38+I44</f>
        <v>0</v>
      </c>
      <c r="J45" s="16"/>
      <c r="K45" s="5"/>
      <c r="L45" s="5"/>
      <c r="M45" s="5"/>
    </row>
    <row r="46" spans="1:13" x14ac:dyDescent="0.35">
      <c r="A46" s="8"/>
      <c r="B46" s="8"/>
      <c r="C46" s="8"/>
      <c r="D46" s="21"/>
      <c r="E46" s="25"/>
      <c r="F46" s="17"/>
      <c r="G46" s="25"/>
      <c r="H46" s="5"/>
      <c r="I46" s="19"/>
      <c r="J46" s="19"/>
      <c r="K46" s="5"/>
      <c r="L46" s="5"/>
      <c r="M46" s="5"/>
    </row>
    <row r="47" spans="1:13" x14ac:dyDescent="0.35">
      <c r="A47" s="8"/>
      <c r="B47" s="8"/>
      <c r="C47" s="8"/>
      <c r="D47" s="8"/>
      <c r="E47" s="14"/>
      <c r="F47" s="17"/>
      <c r="G47" s="14"/>
      <c r="H47" s="5"/>
      <c r="I47" s="19"/>
      <c r="J47" s="19"/>
      <c r="K47" s="5"/>
      <c r="L47" s="5"/>
      <c r="M47" s="5"/>
    </row>
    <row r="48" spans="1:13" ht="15" thickBot="1" x14ac:dyDescent="0.4">
      <c r="A48" s="7" t="s">
        <v>29</v>
      </c>
      <c r="B48" s="8"/>
      <c r="C48" s="8"/>
      <c r="D48" s="8"/>
      <c r="E48" s="29" t="e">
        <f>+E45</f>
        <v>#N/A</v>
      </c>
      <c r="F48" s="17"/>
      <c r="G48" s="29" t="e">
        <f>+G45</f>
        <v>#N/A</v>
      </c>
      <c r="H48" s="5"/>
      <c r="I48" s="29">
        <f>+I45</f>
        <v>0</v>
      </c>
      <c r="J48" s="19"/>
      <c r="K48" s="5"/>
      <c r="L48" s="5"/>
      <c r="M48" s="5"/>
    </row>
    <row r="49" spans="1:13" ht="15" thickTop="1" x14ac:dyDescent="0.35">
      <c r="A49" s="8"/>
      <c r="B49" s="8"/>
      <c r="C49" s="8"/>
      <c r="D49" s="8"/>
      <c r="E49" s="20"/>
      <c r="F49" s="20"/>
      <c r="H49" s="5"/>
      <c r="I49" s="19"/>
      <c r="J49" s="19"/>
      <c r="K49" s="5"/>
      <c r="L49" s="5"/>
      <c r="M49" s="5"/>
    </row>
    <row r="50" spans="1:13" x14ac:dyDescent="0.35">
      <c r="D50" s="30"/>
      <c r="E50" s="3"/>
    </row>
    <row r="51" spans="1:13" x14ac:dyDescent="0.35">
      <c r="A51" s="31" t="s">
        <v>30</v>
      </c>
      <c r="E51" s="32"/>
    </row>
    <row r="52" spans="1:13" x14ac:dyDescent="0.35">
      <c r="A52" s="8"/>
      <c r="B52" s="8"/>
      <c r="C52" s="8"/>
      <c r="D52" s="8"/>
      <c r="E52" s="19"/>
      <c r="G52" s="19"/>
      <c r="I52" s="19"/>
    </row>
    <row r="53" spans="1:13" x14ac:dyDescent="0.35">
      <c r="A53" s="8"/>
      <c r="B53" s="8"/>
      <c r="C53" s="8"/>
      <c r="D53" s="8"/>
      <c r="E53" s="19"/>
      <c r="G53" s="19"/>
      <c r="I53" s="19"/>
    </row>
  </sheetData>
  <mergeCells count="4">
    <mergeCell ref="A1:G1"/>
    <mergeCell ref="A2:G2"/>
    <mergeCell ref="A3:G3"/>
    <mergeCell ref="A4:G4"/>
  </mergeCells>
  <pageMargins left="0.15" right="0.15" top="0.25" bottom="0.25" header="0.3" footer="0.3"/>
  <pageSetup scale="84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A2" sqref="A2"/>
    </sheetView>
  </sheetViews>
  <sheetFormatPr defaultRowHeight="14.5" x14ac:dyDescent="0.35"/>
  <cols>
    <col min="1" max="1" width="17.26953125" bestFit="1" customWidth="1"/>
    <col min="2" max="2" width="10.54296875" bestFit="1" customWidth="1"/>
    <col min="3" max="3" width="11.81640625" bestFit="1" customWidth="1"/>
    <col min="4" max="4" width="19.26953125" bestFit="1" customWidth="1"/>
    <col min="5" max="5" width="21.90625" bestFit="1" customWidth="1"/>
    <col min="6" max="6" width="13" bestFit="1" customWidth="1"/>
    <col min="7" max="7" width="13" customWidth="1"/>
  </cols>
  <sheetData>
    <row r="1" spans="1:8" ht="15.5" thickTop="1" thickBot="1" x14ac:dyDescent="0.4">
      <c r="A1" s="2" t="s">
        <v>51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49</v>
      </c>
      <c r="H1" s="2" t="s">
        <v>46</v>
      </c>
    </row>
    <row r="2" spans="1:8" ht="15" thickTop="1" x14ac:dyDescent="0.35">
      <c r="F2" s="34"/>
      <c r="G2" s="34"/>
      <c r="H2" s="35"/>
    </row>
    <row r="3" spans="1:8" x14ac:dyDescent="0.35">
      <c r="F3" s="34"/>
      <c r="G3" s="34"/>
      <c r="H3" s="35"/>
    </row>
    <row r="4" spans="1:8" x14ac:dyDescent="0.35">
      <c r="F4" s="34"/>
      <c r="G4" s="34"/>
      <c r="H4" s="35"/>
    </row>
    <row r="5" spans="1:8" x14ac:dyDescent="0.35">
      <c r="F5" s="34"/>
      <c r="G5" s="34"/>
      <c r="H5" s="35"/>
    </row>
    <row r="6" spans="1:8" x14ac:dyDescent="0.35">
      <c r="F6" s="34"/>
      <c r="G6" s="34"/>
      <c r="H6" s="35"/>
    </row>
    <row r="7" spans="1:8" x14ac:dyDescent="0.35">
      <c r="F7" s="34"/>
      <c r="G7" s="34"/>
      <c r="H7" s="35"/>
    </row>
    <row r="8" spans="1:8" x14ac:dyDescent="0.35">
      <c r="F8" s="34"/>
      <c r="G8" s="34"/>
      <c r="H8" s="35"/>
    </row>
    <row r="9" spans="1:8" x14ac:dyDescent="0.35">
      <c r="F9" s="34"/>
      <c r="G9" s="34"/>
      <c r="H9" s="35"/>
    </row>
    <row r="10" spans="1:8" x14ac:dyDescent="0.35">
      <c r="F10" s="34"/>
      <c r="G10" s="34"/>
      <c r="H10" s="35"/>
    </row>
    <row r="11" spans="1:8" x14ac:dyDescent="0.35">
      <c r="F11" s="34"/>
      <c r="G11" s="34"/>
      <c r="H11" s="35"/>
    </row>
    <row r="12" spans="1:8" x14ac:dyDescent="0.35">
      <c r="F12" s="34"/>
      <c r="G12" s="34"/>
      <c r="H12" s="35"/>
    </row>
    <row r="13" spans="1:8" x14ac:dyDescent="0.35">
      <c r="F13" s="34"/>
      <c r="G13" s="34"/>
      <c r="H13" s="35"/>
    </row>
    <row r="14" spans="1:8" x14ac:dyDescent="0.35">
      <c r="F14" s="34"/>
      <c r="G14" s="34"/>
      <c r="H14" s="35"/>
    </row>
    <row r="15" spans="1:8" x14ac:dyDescent="0.35">
      <c r="F15" s="34"/>
      <c r="G15" s="34"/>
      <c r="H15" s="35"/>
    </row>
    <row r="16" spans="1:8" x14ac:dyDescent="0.35">
      <c r="F16" s="34"/>
      <c r="G16" s="34"/>
      <c r="H16" s="35"/>
    </row>
    <row r="17" spans="2:8" x14ac:dyDescent="0.35">
      <c r="F17" s="34"/>
      <c r="G17" s="34"/>
      <c r="H17" s="35"/>
    </row>
    <row r="18" spans="2:8" x14ac:dyDescent="0.35">
      <c r="F18" s="34"/>
      <c r="G18" s="34"/>
      <c r="H18" s="35"/>
    </row>
    <row r="19" spans="2:8" x14ac:dyDescent="0.35">
      <c r="F19" s="34"/>
      <c r="G19" s="34"/>
      <c r="H19" s="35"/>
    </row>
    <row r="20" spans="2:8" x14ac:dyDescent="0.35">
      <c r="F20" s="34"/>
      <c r="G20" s="34"/>
      <c r="H20" s="35"/>
    </row>
    <row r="21" spans="2:8" x14ac:dyDescent="0.35">
      <c r="F21" s="34"/>
      <c r="G21" s="34"/>
      <c r="H21" s="35"/>
    </row>
    <row r="22" spans="2:8" x14ac:dyDescent="0.35">
      <c r="F22" s="34"/>
      <c r="G22" s="34"/>
      <c r="H22" s="35"/>
    </row>
    <row r="23" spans="2:8" x14ac:dyDescent="0.35">
      <c r="F23" s="34"/>
      <c r="G23" s="34"/>
      <c r="H23" s="35"/>
    </row>
    <row r="24" spans="2:8" x14ac:dyDescent="0.35">
      <c r="F24" s="34"/>
      <c r="G24" s="34"/>
      <c r="H24" s="35"/>
    </row>
    <row r="25" spans="2:8" x14ac:dyDescent="0.35">
      <c r="F25" s="34"/>
      <c r="G25" s="34"/>
      <c r="H25" s="35"/>
    </row>
    <row r="26" spans="2:8" x14ac:dyDescent="0.35">
      <c r="F26" s="34"/>
      <c r="G26" s="34"/>
      <c r="H26" s="35"/>
    </row>
    <row r="27" spans="2:8" x14ac:dyDescent="0.35">
      <c r="F27" s="34"/>
      <c r="G27" s="34"/>
      <c r="H27" s="35"/>
    </row>
    <row r="28" spans="2:8" x14ac:dyDescent="0.35">
      <c r="F28" s="34"/>
      <c r="G28" s="34"/>
      <c r="H28" s="35"/>
    </row>
    <row r="29" spans="2:8" x14ac:dyDescent="0.35">
      <c r="B29" s="33"/>
      <c r="C29" s="33"/>
      <c r="D29" s="33"/>
      <c r="E29" s="33"/>
      <c r="F29" s="1"/>
      <c r="G29" s="1"/>
    </row>
    <row r="30" spans="2:8" x14ac:dyDescent="0.35">
      <c r="B30" s="33"/>
      <c r="C30" s="33"/>
      <c r="D30" s="33"/>
      <c r="E30" s="33"/>
      <c r="F30" s="1"/>
      <c r="G30" s="1"/>
    </row>
    <row r="31" spans="2:8" x14ac:dyDescent="0.35">
      <c r="B31" s="33"/>
      <c r="C31" s="33"/>
      <c r="D31" s="33"/>
      <c r="E31" s="33"/>
      <c r="F31" s="1"/>
      <c r="G31" s="1"/>
    </row>
    <row r="32" spans="2:8" x14ac:dyDescent="0.35">
      <c r="B32" s="33"/>
      <c r="C32" s="33"/>
      <c r="D32" s="33"/>
      <c r="E32" s="33"/>
      <c r="F32" s="1"/>
      <c r="G32" s="1"/>
    </row>
    <row r="33" spans="2:7" x14ac:dyDescent="0.35">
      <c r="B33" s="33"/>
      <c r="C33" s="33"/>
      <c r="D33" s="33"/>
      <c r="E33" s="33"/>
      <c r="F33" s="1"/>
      <c r="G33" s="1"/>
    </row>
    <row r="34" spans="2:7" x14ac:dyDescent="0.35">
      <c r="B34" s="33"/>
      <c r="C34" s="33"/>
      <c r="D34" s="33"/>
      <c r="E34" s="33"/>
      <c r="F34" s="1"/>
      <c r="G34" s="1"/>
    </row>
    <row r="35" spans="2:7" x14ac:dyDescent="0.35">
      <c r="B35" s="33"/>
      <c r="C35" s="33"/>
      <c r="D35" s="33"/>
      <c r="E35" s="33"/>
      <c r="F35" s="1"/>
      <c r="G35" s="1"/>
    </row>
    <row r="36" spans="2:7" x14ac:dyDescent="0.35">
      <c r="B36" s="33"/>
      <c r="C36" s="33"/>
      <c r="D36" s="33"/>
      <c r="E36" s="33"/>
      <c r="F36" s="1"/>
      <c r="G36" s="1"/>
    </row>
    <row r="37" spans="2:7" x14ac:dyDescent="0.35">
      <c r="B37" s="33"/>
      <c r="C37" s="33"/>
      <c r="D37" s="33"/>
      <c r="E37" s="33"/>
      <c r="F37" s="1"/>
      <c r="G37" s="1"/>
    </row>
    <row r="38" spans="2:7" x14ac:dyDescent="0.35">
      <c r="B38" s="33"/>
      <c r="C38" s="33"/>
      <c r="D38" s="33"/>
      <c r="E38" s="33"/>
      <c r="F38" s="1"/>
      <c r="G38" s="1"/>
    </row>
  </sheetData>
  <sortState ref="A2:I25">
    <sortCondition ref="E2:E25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ProForma</vt:lpstr>
      <vt:lpstr>Query</vt:lpstr>
      <vt:lpstr>ProForma!Print_Area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Stuart, Scott (HSC)</cp:lastModifiedBy>
  <cp:lastPrinted>2019-04-29T15:11:20Z</cp:lastPrinted>
  <dcterms:created xsi:type="dcterms:W3CDTF">2019-04-25T21:37:05Z</dcterms:created>
  <dcterms:modified xsi:type="dcterms:W3CDTF">2019-04-29T16:20:48Z</dcterms:modified>
</cp:coreProperties>
</file>